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9528"/>
  </bookViews>
  <sheets>
    <sheet name="Evaluation U62" sheetId="4" r:id="rId1"/>
  </sheets>
  <definedNames>
    <definedName name="Z_13CAE99E_1326_41E6_A214_B3512518385D_.wvu.Cols" localSheetId="0" hidden="1">'Evaluation U62'!#REF!,'Evaluation U62'!$L:$M,'Evaluation U62'!$O:$P</definedName>
    <definedName name="Z_13CAE99E_1326_41E6_A214_B3512518385D_.wvu.PrintArea" localSheetId="0" hidden="1">'Evaluation U62'!$B$1:$Q$32</definedName>
    <definedName name="Z_63E1F904_A1BA_4B6C_A8EA_2564A111FCBA_.wvu.Cols" localSheetId="0" hidden="1">'Evaluation U62'!#REF!,'Evaluation U62'!$L:$P</definedName>
    <definedName name="Z_63E1F904_A1BA_4B6C_A8EA_2564A111FCBA_.wvu.PrintArea" localSheetId="0" hidden="1">'Evaluation U62'!$B$1:$Q$32</definedName>
    <definedName name="Z_E226B775_EFC5_4E9C_AC92_7B73BDED665D_.wvu.Cols" localSheetId="0" hidden="1">'Evaluation U62'!#REF!,'Evaluation U62'!#REF!,'Evaluation U62'!$O:$O</definedName>
    <definedName name="Z_E226B775_EFC5_4E9C_AC92_7B73BDED665D_.wvu.PrintArea" localSheetId="0" hidden="1">'Evaluation U62'!$B$1:$Q$32</definedName>
    <definedName name="_xlnm.Print_Area" localSheetId="0">'Evaluation U62'!$B$1:$Q$32</definedName>
  </definedNames>
  <calcPr calcId="125725" refMode="R1C1"/>
</workbook>
</file>

<file path=xl/calcChain.xml><?xml version="1.0" encoding="utf-8"?>
<calcChain xmlns="http://schemas.openxmlformats.org/spreadsheetml/2006/main">
  <c r="O19" i="4"/>
  <c r="M19"/>
  <c r="J19" s="1"/>
  <c r="P19" s="1"/>
  <c r="K19" s="1"/>
  <c r="L19"/>
  <c r="H19" s="1"/>
  <c r="O18"/>
  <c r="M18"/>
  <c r="J18" s="1"/>
  <c r="L18"/>
  <c r="H18" s="1"/>
  <c r="O17"/>
  <c r="M17"/>
  <c r="C17"/>
  <c r="O16"/>
  <c r="M16"/>
  <c r="C16"/>
  <c r="O14"/>
  <c r="P14" s="1"/>
  <c r="M14"/>
  <c r="J14"/>
  <c r="C14"/>
  <c r="O13"/>
  <c r="P13" s="1"/>
  <c r="M13"/>
  <c r="J13"/>
  <c r="C13"/>
  <c r="O12"/>
  <c r="P12" s="1"/>
  <c r="M12"/>
  <c r="J12"/>
  <c r="C12"/>
  <c r="O10"/>
  <c r="M10"/>
  <c r="J10" s="1"/>
  <c r="P10" s="1"/>
  <c r="K10" s="1"/>
  <c r="L10"/>
  <c r="H10" s="1"/>
  <c r="O9"/>
  <c r="M9"/>
  <c r="L9"/>
  <c r="H9" s="1"/>
  <c r="O8"/>
  <c r="M8"/>
  <c r="C8"/>
  <c r="L8" s="1"/>
  <c r="H8" s="1"/>
  <c r="O7"/>
  <c r="M7"/>
  <c r="C7"/>
  <c r="L7" s="1"/>
  <c r="H7" s="1"/>
  <c r="O6"/>
  <c r="M6"/>
  <c r="C6"/>
  <c r="L6" s="1"/>
  <c r="H6" s="1"/>
  <c r="O5"/>
  <c r="M5"/>
  <c r="C5"/>
  <c r="L5" s="1"/>
  <c r="H5" s="1"/>
  <c r="O4"/>
  <c r="M4"/>
  <c r="C4"/>
  <c r="L4" s="1"/>
  <c r="H4" s="1"/>
  <c r="J6" l="1"/>
  <c r="P6" s="1"/>
  <c r="K6" s="1"/>
  <c r="J9"/>
  <c r="P9" s="1"/>
  <c r="K9" s="1"/>
  <c r="J16"/>
  <c r="P16" s="1"/>
  <c r="K16" s="1"/>
  <c r="P18"/>
  <c r="K18" s="1"/>
  <c r="J17"/>
  <c r="P17" s="1"/>
  <c r="K17" s="1"/>
  <c r="J7"/>
  <c r="P7" s="1"/>
  <c r="K7" s="1"/>
  <c r="J5"/>
  <c r="P5" s="1"/>
  <c r="K5" s="1"/>
  <c r="J4"/>
  <c r="P4" s="1"/>
  <c r="K4" s="1"/>
  <c r="J8"/>
  <c r="P8" s="1"/>
  <c r="K8" s="1"/>
  <c r="K12"/>
  <c r="K13"/>
  <c r="K14"/>
  <c r="L16"/>
  <c r="H16" s="1"/>
  <c r="L17"/>
  <c r="H17" s="1"/>
  <c r="L12"/>
  <c r="H12" s="1"/>
  <c r="L13"/>
  <c r="H13" s="1"/>
  <c r="L14"/>
  <c r="H14" s="1"/>
  <c r="E25"/>
  <c r="E26" s="1"/>
  <c r="K15" l="1"/>
  <c r="K3"/>
  <c r="K11"/>
  <c r="E21" l="1"/>
</calcChain>
</file>

<file path=xl/comments1.xml><?xml version="1.0" encoding="utf-8"?>
<comments xmlns="http://schemas.openxmlformats.org/spreadsheetml/2006/main">
  <authors>
    <author>Cédric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Cédric:</t>
        </r>
        <r>
          <rPr>
            <sz val="9"/>
            <color indexed="81"/>
            <rFont val="Tahoma"/>
            <family val="2"/>
          </rPr>
          <t xml:space="preserve">
ECRIRE OUI si la compétence est obligatoirement évaluée
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Cédric:</t>
        </r>
        <r>
          <rPr>
            <sz val="9"/>
            <color indexed="81"/>
            <rFont val="Tahoma"/>
            <family val="2"/>
          </rPr>
          <t xml:space="preserve">
CONTRÔLE
AFFICHE 1 SI UNE SEULE CASE EVALUATION 
EST COMPLETEE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Cédric: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Met le poids relatif J, ou met un poids nul si D est non vide</t>
        </r>
      </text>
    </comment>
  </commentList>
</comments>
</file>

<file path=xl/sharedStrings.xml><?xml version="1.0" encoding="utf-8"?>
<sst xmlns="http://schemas.openxmlformats.org/spreadsheetml/2006/main" count="62" uniqueCount="47">
  <si>
    <t>BTS ARCHITECTURES EN METAL: 
CONCEPTION ET REALISATION
U62 : Fiche d'évaluation U62</t>
  </si>
  <si>
    <r>
      <rPr>
        <b/>
        <sz val="12"/>
        <color rgb="FFFF0000"/>
        <rFont val="Arial"/>
        <family val="2"/>
      </rPr>
      <t>NOM</t>
    </r>
    <r>
      <rPr>
        <b/>
        <sz val="12"/>
        <color theme="1"/>
        <rFont val="Arial"/>
        <family val="2"/>
      </rPr>
      <t xml:space="preserve"> ET </t>
    </r>
    <r>
      <rPr>
        <b/>
        <sz val="12"/>
        <color rgb="FFFF0000"/>
        <rFont val="Arial"/>
        <family val="2"/>
      </rPr>
      <t>PRENOM</t>
    </r>
    <r>
      <rPr>
        <b/>
        <sz val="12"/>
        <color theme="1"/>
        <rFont val="Arial"/>
        <family val="2"/>
      </rPr>
      <t xml:space="preserve"> DU CANDIDAT :</t>
    </r>
  </si>
  <si>
    <t>OBLIGATOIRE</t>
  </si>
  <si>
    <r>
      <t xml:space="preserve">Compétences évaluées </t>
    </r>
    <r>
      <rPr>
        <i/>
        <sz val="12"/>
        <color theme="1"/>
        <rFont val="Arial"/>
        <family val="2"/>
      </rPr>
      <t>(au moins une sous compétence par compétence)</t>
    </r>
  </si>
  <si>
    <t>Mettre X si non évalué</t>
  </si>
  <si>
    <t>Poids théorique</t>
  </si>
  <si>
    <t>Poids réel compté</t>
  </si>
  <si>
    <t>Nombre de points</t>
  </si>
  <si>
    <t>Ctrl</t>
  </si>
  <si>
    <t>Poids suppri</t>
  </si>
  <si>
    <t>Choix</t>
  </si>
  <si>
    <t>Nb points</t>
  </si>
  <si>
    <t>ELEMENTS DE QUESTIONNEMENT</t>
  </si>
  <si>
    <t>C14 - Préparer et assurer une communication écrite ou orale</t>
  </si>
  <si>
    <t>OUI</t>
  </si>
  <si>
    <t>C14.1 Élaborer une stratégie de communication orale</t>
  </si>
  <si>
    <t>x</t>
  </si>
  <si>
    <t>C14.2 S’exprimer et argumenter avec précision à l’oral</t>
  </si>
  <si>
    <t>C14.3 Élaborer une stratégie de communication écrite</t>
  </si>
  <si>
    <t>C14.4 Produire le compte-rendu d'une réunion en entreprise</t>
  </si>
  <si>
    <t>C14.5 S’exprimer et argumenter avec précision à l’écrit</t>
  </si>
  <si>
    <t>NON</t>
  </si>
  <si>
    <t>C14.6 Établir une note de synthèse</t>
  </si>
  <si>
    <t>C14.7 Élaborer, rédiger et mettre en forme un dossier (textes, plans, calculs, plannings)</t>
  </si>
  <si>
    <t>C15 - Collaborer dans les différents environnements du projet</t>
  </si>
  <si>
    <t>C15.1 Identifier les partenaires et leurs rôles respectifs</t>
  </si>
  <si>
    <t>C15.2 Participer au projet avec des partenaires extérieurs</t>
  </si>
  <si>
    <t>C15.3 Organiser les conditions d’accueil et d’encadrement d’un nouveau personnel (stagiaire, apprenti, intérimaire)</t>
  </si>
  <si>
    <t>C16 - Conduire la réalisation d'un projet</t>
  </si>
  <si>
    <t xml:space="preserve">C16.1 Adapter l’affectation des moyens humains et matériels aux tâches à réaliser </t>
  </si>
  <si>
    <t>C16.2 Proposer une solution d'amélioration de la prévention des risques</t>
  </si>
  <si>
    <t>C16.3 Gérer les flux, stocks et approvisionnements du projet</t>
  </si>
  <si>
    <t>C16.4 Utiliser un système de gestion et suivre économiquement le projet</t>
  </si>
  <si>
    <t xml:space="preserve">ATTENTION, si le symbole ◄ apparait dans cette colonne c'est qu'il n'y a pas 
ou qu'il y a plus d'une valeur donnée à l'indicateur, il faut alors choisir laquelle retenir         </t>
  </si>
  <si>
    <t>Note brute obtenue par calcul automatique :</t>
  </si>
  <si>
    <t xml:space="preserve"> /20</t>
  </si>
  <si>
    <r>
      <t xml:space="preserve">Seules les cases </t>
    </r>
    <r>
      <rPr>
        <b/>
        <sz val="14"/>
        <color rgb="FFFF0000"/>
        <rFont val="Arial"/>
        <family val="2"/>
      </rPr>
      <t>JAUNES</t>
    </r>
    <r>
      <rPr>
        <b/>
        <sz val="12"/>
        <color rgb="FFFF0000"/>
        <rFont val="Arial"/>
        <family val="2"/>
      </rPr>
      <t xml:space="preserve"> sont à remplir par la commission d'évaluation</t>
    </r>
  </si>
  <si>
    <t>Note sur 20 attribuée par le jury (note brute + ou - 1 point):</t>
  </si>
  <si>
    <t>/20</t>
  </si>
  <si>
    <t>Appréciation globale</t>
  </si>
  <si>
    <t>% évalué</t>
  </si>
  <si>
    <t>% minimal à évaluer</t>
  </si>
  <si>
    <t>des indicateurs</t>
  </si>
  <si>
    <t>Noms des Evaluateurs</t>
  </si>
  <si>
    <t>Signatures</t>
  </si>
  <si>
    <t>Date</t>
  </si>
  <si>
    <t>année :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</si>
</sst>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i/>
      <sz val="8"/>
      <color indexed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6" fillId="0" borderId="5" xfId="0" applyFont="1" applyFill="1" applyBorder="1" applyAlignment="1">
      <alignment vertical="center" wrapText="1"/>
    </xf>
    <xf numFmtId="0" fontId="2" fillId="0" borderId="5" xfId="0" applyFont="1" applyBorder="1"/>
    <xf numFmtId="0" fontId="7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left" vertical="center" wrapText="1"/>
    </xf>
    <xf numFmtId="9" fontId="15" fillId="2" borderId="18" xfId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textRotation="90" wrapText="1"/>
    </xf>
    <xf numFmtId="2" fontId="4" fillId="2" borderId="20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18" xfId="0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>
      <alignment horizontal="left" vertical="center"/>
    </xf>
    <xf numFmtId="9" fontId="15" fillId="0" borderId="18" xfId="1" applyNumberFormat="1" applyFont="1" applyFill="1" applyBorder="1" applyAlignment="1">
      <alignment horizontal="right"/>
    </xf>
    <xf numFmtId="9" fontId="8" fillId="0" borderId="19" xfId="1" applyFont="1" applyBorder="1" applyAlignment="1">
      <alignment horizontal="center"/>
    </xf>
    <xf numFmtId="2" fontId="15" fillId="0" borderId="20" xfId="1" applyNumberFormat="1" applyFont="1" applyFill="1" applyBorder="1" applyAlignment="1"/>
    <xf numFmtId="0" fontId="11" fillId="0" borderId="0" xfId="0" applyFont="1" applyBorder="1" applyAlignment="1">
      <alignment horizontal="center"/>
    </xf>
    <xf numFmtId="9" fontId="11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15" fillId="0" borderId="2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9" fontId="15" fillId="2" borderId="18" xfId="0" applyNumberFormat="1" applyFont="1" applyFill="1" applyBorder="1" applyAlignment="1">
      <alignment horizontal="center"/>
    </xf>
    <xf numFmtId="2" fontId="17" fillId="0" borderId="20" xfId="1" applyNumberFormat="1" applyFont="1" applyFill="1" applyBorder="1" applyAlignme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/>
    <xf numFmtId="0" fontId="9" fillId="0" borderId="0" xfId="0" applyFont="1" applyBorder="1" applyAlignment="1"/>
    <xf numFmtId="0" fontId="11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13" xfId="0" applyFont="1" applyBorder="1"/>
    <xf numFmtId="0" fontId="19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19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vertical="center" wrapText="1"/>
    </xf>
    <xf numFmtId="0" fontId="19" fillId="0" borderId="17" xfId="0" applyFont="1" applyFill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19" fillId="0" borderId="34" xfId="0" applyFont="1" applyBorder="1" applyAlignment="1" applyProtection="1">
      <alignment horizontal="center" vertical="center"/>
      <protection locked="0"/>
    </xf>
    <xf numFmtId="0" fontId="13" fillId="0" borderId="34" xfId="0" applyFont="1" applyBorder="1"/>
    <xf numFmtId="0" fontId="9" fillId="0" borderId="34" xfId="0" applyFont="1" applyBorder="1" applyAlignment="1"/>
    <xf numFmtId="0" fontId="11" fillId="0" borderId="34" xfId="0" applyFont="1" applyBorder="1"/>
    <xf numFmtId="0" fontId="2" fillId="0" borderId="34" xfId="0" applyFont="1" applyBorder="1"/>
    <xf numFmtId="0" fontId="7" fillId="0" borderId="34" xfId="0" applyFont="1" applyBorder="1" applyAlignment="1">
      <alignment horizontal="center"/>
    </xf>
    <xf numFmtId="0" fontId="2" fillId="0" borderId="35" xfId="0" applyFont="1" applyBorder="1"/>
    <xf numFmtId="0" fontId="13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9" fontId="22" fillId="3" borderId="13" xfId="1" applyFont="1" applyFill="1" applyBorder="1" applyAlignment="1">
      <alignment horizontal="center" vertical="center" wrapText="1"/>
    </xf>
    <xf numFmtId="0" fontId="27" fillId="3" borderId="36" xfId="0" applyFont="1" applyFill="1" applyBorder="1" applyAlignment="1" applyProtection="1">
      <alignment horizontal="center" vertical="center" wrapText="1"/>
      <protection locked="0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27" fillId="3" borderId="31" xfId="0" applyFont="1" applyFill="1" applyBorder="1" applyAlignment="1" applyProtection="1">
      <alignment horizontal="center" vertical="center" wrapText="1"/>
      <protection locked="0"/>
    </xf>
    <xf numFmtId="0" fontId="27" fillId="3" borderId="3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22" fillId="0" borderId="17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64" fontId="23" fillId="3" borderId="2" xfId="0" applyNumberFormat="1" applyFont="1" applyFill="1" applyBorder="1" applyAlignment="1" applyProtection="1">
      <alignment horizontal="center" vertical="center"/>
      <protection locked="0"/>
    </xf>
    <xf numFmtId="164" fontId="23" fillId="3" borderId="3" xfId="0" applyNumberFormat="1" applyFont="1" applyFill="1" applyBorder="1" applyAlignment="1" applyProtection="1">
      <alignment horizontal="center" vertical="center"/>
      <protection locked="0"/>
    </xf>
    <xf numFmtId="9" fontId="25" fillId="0" borderId="33" xfId="0" applyNumberFormat="1" applyFont="1" applyBorder="1" applyAlignment="1">
      <alignment horizontal="center" vertical="center"/>
    </xf>
    <xf numFmtId="9" fontId="25" fillId="0" borderId="34" xfId="0" applyNumberFormat="1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14" fontId="27" fillId="3" borderId="10" xfId="0" applyNumberFormat="1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 applyProtection="1">
      <alignment horizontal="center" vertical="center"/>
      <protection locked="0"/>
    </xf>
    <xf numFmtId="0" fontId="27" fillId="3" borderId="30" xfId="0" applyFont="1" applyFill="1" applyBorder="1" applyAlignment="1" applyProtection="1">
      <alignment horizontal="center" vertical="center"/>
      <protection locked="0"/>
    </xf>
    <xf numFmtId="0" fontId="27" fillId="3" borderId="17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7" fillId="3" borderId="33" xfId="0" applyFont="1" applyFill="1" applyBorder="1" applyAlignment="1" applyProtection="1">
      <alignment horizontal="center" vertical="center"/>
      <protection locked="0"/>
    </xf>
    <xf numFmtId="0" fontId="27" fillId="3" borderId="34" xfId="0" applyFont="1" applyFill="1" applyBorder="1" applyAlignment="1" applyProtection="1">
      <alignment horizontal="center" vertical="center"/>
      <protection locked="0"/>
    </xf>
    <xf numFmtId="0" fontId="27" fillId="3" borderId="35" xfId="0" applyFont="1" applyFill="1" applyBorder="1" applyAlignment="1" applyProtection="1">
      <alignment horizontal="center" vertical="center"/>
      <protection locked="0"/>
    </xf>
    <xf numFmtId="0" fontId="24" fillId="0" borderId="17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7" fillId="3" borderId="31" xfId="0" applyFont="1" applyFill="1" applyBorder="1" applyAlignment="1" applyProtection="1">
      <alignment horizontal="center" vertical="top" wrapText="1"/>
      <protection locked="0"/>
    </xf>
    <xf numFmtId="0" fontId="27" fillId="3" borderId="32" xfId="0" applyFont="1" applyFill="1" applyBorder="1" applyAlignment="1" applyProtection="1">
      <alignment horizontal="center" vertical="top" wrapText="1"/>
      <protection locked="0"/>
    </xf>
    <xf numFmtId="9" fontId="28" fillId="3" borderId="17" xfId="0" applyNumberFormat="1" applyFont="1" applyFill="1" applyBorder="1" applyAlignment="1">
      <alignment horizontal="center" vertical="center"/>
    </xf>
    <xf numFmtId="9" fontId="28" fillId="3" borderId="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8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rgb="FFFF898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19</xdr:row>
      <xdr:rowOff>115093</xdr:rowOff>
    </xdr:from>
    <xdr:to>
      <xdr:col>7</xdr:col>
      <xdr:colOff>222249</xdr:colOff>
      <xdr:row>19</xdr:row>
      <xdr:rowOff>317500</xdr:rowOff>
    </xdr:to>
    <xdr:sp macro="" textlink="">
      <xdr:nvSpPr>
        <xdr:cNvPr id="2" name="Flèche à angle droi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8650604" y="6912133"/>
          <a:ext cx="151765" cy="202407"/>
        </a:xfrm>
        <a:prstGeom prst="bent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9</xdr:col>
      <xdr:colOff>38101</xdr:colOff>
      <xdr:row>21</xdr:row>
      <xdr:rowOff>254000</xdr:rowOff>
    </xdr:from>
    <xdr:to>
      <xdr:col>16</xdr:col>
      <xdr:colOff>4551986</xdr:colOff>
      <xdr:row>29</xdr:row>
      <xdr:rowOff>141513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106" t="1586" r="1604" b="2817"/>
        <a:stretch/>
      </xdr:blipFill>
      <xdr:spPr>
        <a:xfrm>
          <a:off x="9829801" y="7729220"/>
          <a:ext cx="6792265" cy="311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tabSelected="1" zoomScale="40" zoomScaleNormal="40" zoomScaleSheetLayoutView="80" zoomScalePageLayoutView="60" workbookViewId="0">
      <pane ySplit="2" topLeftCell="A3" activePane="bottomLeft" state="frozenSplit"/>
      <selection activeCell="U10" sqref="U10"/>
      <selection pane="bottomLeft" activeCell="Q3" sqref="Q3:Q10"/>
    </sheetView>
  </sheetViews>
  <sheetFormatPr baseColWidth="10" defaultColWidth="11.5546875" defaultRowHeight="13.8"/>
  <cols>
    <col min="1" max="1" width="21.6640625" style="1" hidden="1" customWidth="1"/>
    <col min="2" max="2" width="91.44140625" style="63" customWidth="1"/>
    <col min="3" max="3" width="17.5546875" style="64" customWidth="1"/>
    <col min="4" max="7" width="4.109375" style="1" customWidth="1"/>
    <col min="8" max="8" width="2.88671875" style="32" customWidth="1"/>
    <col min="9" max="9" width="14.44140625" style="64" bestFit="1" customWidth="1"/>
    <col min="10" max="10" width="16.6640625" style="63" bestFit="1" customWidth="1"/>
    <col min="11" max="11" width="16.5546875" style="65" bestFit="1" customWidth="1"/>
    <col min="12" max="12" width="4.6640625" style="66" hidden="1" customWidth="1"/>
    <col min="13" max="13" width="7.6640625" style="66" hidden="1" customWidth="1"/>
    <col min="14" max="14" width="2.44140625" style="1" hidden="1" customWidth="1"/>
    <col min="15" max="15" width="5.88671875" style="1" hidden="1" customWidth="1"/>
    <col min="16" max="16" width="12.109375" style="34" hidden="1" customWidth="1"/>
    <col min="17" max="17" width="76.44140625" style="1" customWidth="1"/>
    <col min="18" max="16384" width="11.5546875" style="1"/>
  </cols>
  <sheetData>
    <row r="1" spans="1:17" ht="75" customHeight="1" thickBot="1">
      <c r="B1" s="131" t="s">
        <v>0</v>
      </c>
      <c r="C1" s="127" t="s">
        <v>1</v>
      </c>
      <c r="D1" s="128"/>
      <c r="E1" s="128"/>
      <c r="F1" s="128"/>
      <c r="G1" s="128"/>
      <c r="H1" s="129"/>
      <c r="I1" s="129"/>
      <c r="J1" s="129"/>
      <c r="K1" s="130"/>
      <c r="L1" s="2"/>
      <c r="M1" s="2"/>
      <c r="N1" s="3"/>
      <c r="O1" s="3"/>
      <c r="P1" s="4"/>
      <c r="Q1" s="131" t="s">
        <v>46</v>
      </c>
    </row>
    <row r="2" spans="1:17" s="16" customFormat="1" ht="32.25" customHeight="1" thickBot="1">
      <c r="A2" s="5" t="s">
        <v>2</v>
      </c>
      <c r="B2" s="6" t="s">
        <v>3</v>
      </c>
      <c r="C2" s="7" t="s">
        <v>4</v>
      </c>
      <c r="D2" s="7">
        <v>0</v>
      </c>
      <c r="E2" s="7">
        <v>1</v>
      </c>
      <c r="F2" s="7">
        <v>2</v>
      </c>
      <c r="G2" s="8">
        <v>3</v>
      </c>
      <c r="H2" s="9"/>
      <c r="I2" s="10" t="s">
        <v>5</v>
      </c>
      <c r="J2" s="11" t="s">
        <v>6</v>
      </c>
      <c r="K2" s="5" t="s">
        <v>7</v>
      </c>
      <c r="L2" s="12" t="s">
        <v>8</v>
      </c>
      <c r="M2" s="13" t="s">
        <v>9</v>
      </c>
      <c r="N2" s="14"/>
      <c r="O2" s="13" t="s">
        <v>10</v>
      </c>
      <c r="P2" s="13" t="s">
        <v>11</v>
      </c>
      <c r="Q2" s="15" t="s">
        <v>12</v>
      </c>
    </row>
    <row r="3" spans="1:17" s="16" customFormat="1" ht="22.2" customHeight="1">
      <c r="B3" s="77" t="s">
        <v>13</v>
      </c>
      <c r="C3" s="83"/>
      <c r="D3" s="79"/>
      <c r="E3" s="79"/>
      <c r="F3" s="79"/>
      <c r="G3" s="80"/>
      <c r="H3" s="17"/>
      <c r="I3" s="18">
        <v>0.4</v>
      </c>
      <c r="J3" s="19"/>
      <c r="K3" s="20">
        <f>SUM(K4:K10)</f>
        <v>0</v>
      </c>
      <c r="L3" s="21"/>
      <c r="M3" s="21"/>
      <c r="N3" s="14"/>
      <c r="O3" s="14"/>
      <c r="P3" s="22"/>
      <c r="Q3" s="84"/>
    </row>
    <row r="4" spans="1:17" ht="22.2" customHeight="1">
      <c r="A4" s="23" t="s">
        <v>14</v>
      </c>
      <c r="B4" s="24" t="s">
        <v>15</v>
      </c>
      <c r="C4" s="75" t="str">
        <f>IF(A4="NON","","Obligatoire")</f>
        <v>Obligatoire</v>
      </c>
      <c r="D4" s="67"/>
      <c r="E4" s="67"/>
      <c r="F4" s="67"/>
      <c r="G4" s="68"/>
      <c r="H4" s="26" t="str">
        <f t="shared" ref="H4:H19" si="0">(IF(L4="PB","◄",""))</f>
        <v>◄</v>
      </c>
      <c r="I4" s="27">
        <v>0.15</v>
      </c>
      <c r="J4" s="28">
        <f t="shared" ref="J4:J5" si="1">IF(M4=0,0,I4/SUM(M$4:M$10))</f>
        <v>0.20833333333333331</v>
      </c>
      <c r="K4" s="29">
        <f t="shared" ref="K4:K9" si="2">IF(C4="Obligatoire",P4,IF(C4&lt;&gt;"X",P4,""))</f>
        <v>0</v>
      </c>
      <c r="L4" s="30" t="str">
        <f>IF(C4="Obligatoire",IF((COUNTBLANK(D4:G4)=3),"OK","PB"),IF(C4="",IF(COUNTBLANK(D4:G4)=3,"OK","PB"),"OK"))</f>
        <v>PB</v>
      </c>
      <c r="M4" s="31">
        <f>IF(A4="NON",(IF(C4="",I4,IF(C4="",0,))),IF(A4="OUI",I4))</f>
        <v>0.15</v>
      </c>
      <c r="N4" s="32"/>
      <c r="O4" s="33">
        <f>IF(E4&lt;&gt;"",1/3,0)+IF(F4&lt;&gt;"",2/3,0)+IF(G4&lt;&gt;"",1,0)</f>
        <v>0</v>
      </c>
      <c r="P4" s="34">
        <f>O4*J4*I$3*20</f>
        <v>0</v>
      </c>
      <c r="Q4" s="85"/>
    </row>
    <row r="5" spans="1:17" ht="22.2" customHeight="1">
      <c r="A5" s="23" t="s">
        <v>14</v>
      </c>
      <c r="B5" s="24" t="s">
        <v>17</v>
      </c>
      <c r="C5" s="75" t="str">
        <f t="shared" ref="C5:C8" si="3">IF(A5="NON","","Obligatoire")</f>
        <v>Obligatoire</v>
      </c>
      <c r="D5" s="67"/>
      <c r="E5" s="67"/>
      <c r="F5" s="67"/>
      <c r="G5" s="68"/>
      <c r="H5" s="26" t="str">
        <f t="shared" si="0"/>
        <v>◄</v>
      </c>
      <c r="I5" s="27">
        <v>0.14000000000000001</v>
      </c>
      <c r="J5" s="28">
        <f t="shared" si="1"/>
        <v>0.19444444444444445</v>
      </c>
      <c r="K5" s="29">
        <f t="shared" si="2"/>
        <v>0</v>
      </c>
      <c r="L5" s="30" t="str">
        <f>IF(C5="Obligatoire",IF((COUNTBLANK(D5:G5)=3),"OK","PB"),IF(C5="",IF(COUNTBLANK(D5:G5)=3,"OK","PB"),"OK"))</f>
        <v>PB</v>
      </c>
      <c r="M5" s="31">
        <f>IF(A5="NON",(IF(C5="",I5,IF(C5="",0,))),IF(A5="OUI",I5))</f>
        <v>0.14000000000000001</v>
      </c>
      <c r="N5" s="32"/>
      <c r="O5" s="33">
        <f>IF(E5&lt;&gt;"",1/3,0)+IF(F5&lt;&gt;"",2/3,0)+IF(G5&lt;&gt;"",1,0)</f>
        <v>0</v>
      </c>
      <c r="P5" s="34">
        <f t="shared" ref="P5:P10" si="4">O5*J5*I$3*20</f>
        <v>0</v>
      </c>
      <c r="Q5" s="85"/>
    </row>
    <row r="6" spans="1:17" ht="22.2" customHeight="1">
      <c r="A6" s="23" t="s">
        <v>14</v>
      </c>
      <c r="B6" s="24" t="s">
        <v>18</v>
      </c>
      <c r="C6" s="75" t="str">
        <f t="shared" si="3"/>
        <v>Obligatoire</v>
      </c>
      <c r="D6" s="67"/>
      <c r="E6" s="67"/>
      <c r="F6" s="67"/>
      <c r="G6" s="68"/>
      <c r="H6" s="26" t="str">
        <f t="shared" si="0"/>
        <v>◄</v>
      </c>
      <c r="I6" s="27">
        <v>0.15</v>
      </c>
      <c r="J6" s="28">
        <f t="shared" ref="J6:J9" si="5">IF(M6=0,0,I6/SUM(M$4:M$10))</f>
        <v>0.20833333333333331</v>
      </c>
      <c r="K6" s="29">
        <f t="shared" si="2"/>
        <v>0</v>
      </c>
      <c r="L6" s="30" t="str">
        <f t="shared" ref="L6:L9" si="6">IF(C6="Obligatoire",IF((COUNTBLANK(D6:G6)=3),"OK","PB"),IF(C6="",IF(COUNTBLANK(D6:G6)=3,"OK","PB"),"OK"))</f>
        <v>PB</v>
      </c>
      <c r="M6" s="31">
        <f t="shared" ref="M6:M9" si="7">IF(A6="NON",(IF(C6="",I6,IF(C6="",0,))),IF(A6="OUI",I6))</f>
        <v>0.15</v>
      </c>
      <c r="N6" s="32"/>
      <c r="O6" s="33">
        <f t="shared" ref="O6:O9" si="8">IF(E6&lt;&gt;"",1/3,0)+IF(F6&lt;&gt;"",2/3,0)+IF(G6&lt;&gt;"",1,0)</f>
        <v>0</v>
      </c>
      <c r="P6" s="34">
        <f t="shared" si="4"/>
        <v>0</v>
      </c>
      <c r="Q6" s="85"/>
    </row>
    <row r="7" spans="1:17" ht="22.2" customHeight="1">
      <c r="A7" s="23" t="s">
        <v>14</v>
      </c>
      <c r="B7" s="24" t="s">
        <v>19</v>
      </c>
      <c r="C7" s="75" t="str">
        <f t="shared" si="3"/>
        <v>Obligatoire</v>
      </c>
      <c r="D7" s="67"/>
      <c r="E7" s="67"/>
      <c r="F7" s="67"/>
      <c r="G7" s="68"/>
      <c r="H7" s="26" t="str">
        <f t="shared" si="0"/>
        <v>◄</v>
      </c>
      <c r="I7" s="27">
        <v>0.14000000000000001</v>
      </c>
      <c r="J7" s="28">
        <f t="shared" si="5"/>
        <v>0.19444444444444445</v>
      </c>
      <c r="K7" s="29">
        <f t="shared" si="2"/>
        <v>0</v>
      </c>
      <c r="L7" s="30" t="str">
        <f t="shared" si="6"/>
        <v>PB</v>
      </c>
      <c r="M7" s="31">
        <f t="shared" si="7"/>
        <v>0.14000000000000001</v>
      </c>
      <c r="N7" s="32"/>
      <c r="O7" s="33">
        <f t="shared" si="8"/>
        <v>0</v>
      </c>
      <c r="P7" s="34">
        <f t="shared" si="4"/>
        <v>0</v>
      </c>
      <c r="Q7" s="85"/>
    </row>
    <row r="8" spans="1:17" ht="22.2" customHeight="1">
      <c r="A8" s="23" t="s">
        <v>14</v>
      </c>
      <c r="B8" s="24" t="s">
        <v>20</v>
      </c>
      <c r="C8" s="75" t="str">
        <f t="shared" si="3"/>
        <v>Obligatoire</v>
      </c>
      <c r="D8" s="67"/>
      <c r="E8" s="67"/>
      <c r="F8" s="67"/>
      <c r="G8" s="68"/>
      <c r="H8" s="26" t="str">
        <f t="shared" si="0"/>
        <v>◄</v>
      </c>
      <c r="I8" s="27">
        <v>0.14000000000000001</v>
      </c>
      <c r="J8" s="28">
        <f t="shared" si="5"/>
        <v>0.19444444444444445</v>
      </c>
      <c r="K8" s="29">
        <f t="shared" si="2"/>
        <v>0</v>
      </c>
      <c r="L8" s="30" t="str">
        <f t="shared" si="6"/>
        <v>PB</v>
      </c>
      <c r="M8" s="31">
        <f t="shared" si="7"/>
        <v>0.14000000000000001</v>
      </c>
      <c r="N8" s="32"/>
      <c r="O8" s="33">
        <f t="shared" si="8"/>
        <v>0</v>
      </c>
      <c r="P8" s="34">
        <f t="shared" si="4"/>
        <v>0</v>
      </c>
      <c r="Q8" s="85"/>
    </row>
    <row r="9" spans="1:17" ht="22.2" customHeight="1">
      <c r="A9" s="23" t="s">
        <v>21</v>
      </c>
      <c r="B9" s="24" t="s">
        <v>22</v>
      </c>
      <c r="C9" s="75" t="s">
        <v>16</v>
      </c>
      <c r="D9" s="67"/>
      <c r="E9" s="67"/>
      <c r="F9" s="67"/>
      <c r="G9" s="68"/>
      <c r="H9" s="26" t="str">
        <f t="shared" si="0"/>
        <v/>
      </c>
      <c r="I9" s="27">
        <v>0.14000000000000001</v>
      </c>
      <c r="J9" s="28">
        <f t="shared" si="5"/>
        <v>0</v>
      </c>
      <c r="K9" s="29" t="str">
        <f t="shared" si="2"/>
        <v/>
      </c>
      <c r="L9" s="30" t="str">
        <f t="shared" si="6"/>
        <v>OK</v>
      </c>
      <c r="M9" s="31">
        <f t="shared" si="7"/>
        <v>0</v>
      </c>
      <c r="N9" s="32"/>
      <c r="O9" s="33">
        <f t="shared" si="8"/>
        <v>0</v>
      </c>
      <c r="P9" s="34">
        <f t="shared" si="4"/>
        <v>0</v>
      </c>
      <c r="Q9" s="85"/>
    </row>
    <row r="10" spans="1:17" ht="34.5" customHeight="1" thickBot="1">
      <c r="A10" s="23" t="s">
        <v>21</v>
      </c>
      <c r="B10" s="24" t="s">
        <v>23</v>
      </c>
      <c r="C10" s="76" t="s">
        <v>16</v>
      </c>
      <c r="D10" s="67"/>
      <c r="E10" s="67"/>
      <c r="F10" s="67"/>
      <c r="G10" s="68"/>
      <c r="H10" s="26" t="str">
        <f t="shared" si="0"/>
        <v/>
      </c>
      <c r="I10" s="27">
        <v>0.14000000000000001</v>
      </c>
      <c r="J10" s="28">
        <f>IF(M10=0,0,I10/SUM(M$4:M$10))</f>
        <v>0</v>
      </c>
      <c r="K10" s="29" t="str">
        <f>IF(C10="Obligatoire",P10,IF(C10&lt;&gt;"X",P10,""))</f>
        <v/>
      </c>
      <c r="L10" s="30" t="str">
        <f>IF(C10="Obligatoire",IF((COUNTBLANK(D10:G10)=3),"OK","PB"),IF(C10="",IF(COUNTBLANK(D10:G10)=3,"OK","PB"),"OK"))</f>
        <v>OK</v>
      </c>
      <c r="M10" s="31">
        <f>IF(A10="NON",(IF(C10="",I10,IF(C10="",0,))),IF(A10="OUI",I10))</f>
        <v>0</v>
      </c>
      <c r="N10" s="32"/>
      <c r="O10" s="33">
        <f>IF(E10&lt;&gt;"",1/3,0)+IF(F10&lt;&gt;"",2/3,0)+IF(G10&lt;&gt;"",1,0)</f>
        <v>0</v>
      </c>
      <c r="P10" s="34">
        <f t="shared" si="4"/>
        <v>0</v>
      </c>
      <c r="Q10" s="85"/>
    </row>
    <row r="11" spans="1:17" ht="22.2" customHeight="1">
      <c r="A11" s="23"/>
      <c r="B11" s="77" t="s">
        <v>24</v>
      </c>
      <c r="C11" s="78"/>
      <c r="D11" s="79"/>
      <c r="E11" s="79"/>
      <c r="F11" s="79"/>
      <c r="G11" s="80"/>
      <c r="H11" s="26"/>
      <c r="I11" s="35">
        <v>0.3</v>
      </c>
      <c r="J11" s="19"/>
      <c r="K11" s="20">
        <f>SUM(K12:K14)</f>
        <v>0</v>
      </c>
      <c r="L11" s="30"/>
      <c r="M11" s="30"/>
      <c r="N11" s="32"/>
      <c r="O11" s="33"/>
      <c r="Q11" s="81"/>
    </row>
    <row r="12" spans="1:17" ht="33" customHeight="1">
      <c r="A12" s="23" t="s">
        <v>14</v>
      </c>
      <c r="B12" s="24" t="s">
        <v>25</v>
      </c>
      <c r="C12" s="25" t="str">
        <f>IF(A12="NON","","Obligatoire")</f>
        <v>Obligatoire</v>
      </c>
      <c r="D12" s="67"/>
      <c r="E12" s="67"/>
      <c r="F12" s="67"/>
      <c r="G12" s="68"/>
      <c r="H12" s="26" t="str">
        <f t="shared" si="0"/>
        <v>◄</v>
      </c>
      <c r="I12" s="27">
        <v>0.2</v>
      </c>
      <c r="J12" s="28">
        <f>IF(M12=0,0,I12/SUM(M$12:M$14))</f>
        <v>0.2</v>
      </c>
      <c r="K12" s="29">
        <f>IF(C12="Obligatoire",P12,IF(C12&lt;&gt;"X",P12,""))</f>
        <v>0</v>
      </c>
      <c r="L12" s="30" t="str">
        <f t="shared" ref="L12:L19" si="9">IF(C12="Obligatoire",IF((COUNTBLANK(D12:G12)=3),"OK","PB"),IF(C12="",IF(COUNTBLANK(D12:G12)=3,"OK","PB"),"OK"))</f>
        <v>PB</v>
      </c>
      <c r="M12" s="31">
        <f t="shared" ref="M12:M14" si="10">IF(A12="NON",(IF(C12="",I12,IF(C12="",0,))),IF(A12="OUI",I12))</f>
        <v>0.2</v>
      </c>
      <c r="N12" s="32"/>
      <c r="O12" s="33">
        <f>IF(E12&lt;&gt;"",1/3,0)+IF(F12&lt;&gt;"",2/3,0)+IF(G12&lt;&gt;"",1,0)</f>
        <v>0</v>
      </c>
      <c r="P12" s="34">
        <f>O12*J12*I$11*20</f>
        <v>0</v>
      </c>
      <c r="Q12" s="82"/>
    </row>
    <row r="13" spans="1:17" ht="22.2" customHeight="1">
      <c r="A13" s="23" t="s">
        <v>14</v>
      </c>
      <c r="B13" s="24" t="s">
        <v>26</v>
      </c>
      <c r="C13" s="25" t="str">
        <f>IF(A13="NON","","Obligatoire")</f>
        <v>Obligatoire</v>
      </c>
      <c r="D13" s="67"/>
      <c r="E13" s="67"/>
      <c r="F13" s="67"/>
      <c r="G13" s="68"/>
      <c r="H13" s="26" t="str">
        <f t="shared" si="0"/>
        <v>◄</v>
      </c>
      <c r="I13" s="27">
        <v>0.5</v>
      </c>
      <c r="J13" s="28">
        <f>IF(M13=0,0,I13/SUM(M$12:M$14))</f>
        <v>0.5</v>
      </c>
      <c r="K13" s="29">
        <f t="shared" ref="K13:K14" si="11">IF(C13="Obligatoire",P13,IF(C13&lt;&gt;"X",P13,""))</f>
        <v>0</v>
      </c>
      <c r="L13" s="30" t="str">
        <f t="shared" si="9"/>
        <v>PB</v>
      </c>
      <c r="M13" s="31">
        <f t="shared" si="10"/>
        <v>0.5</v>
      </c>
      <c r="N13" s="32"/>
      <c r="O13" s="33">
        <f t="shared" ref="O13:O14" si="12">IF(E13&lt;&gt;"",1/3,0)+IF(F13&lt;&gt;"",2/3,0)+IF(G13&lt;&gt;"",1,0)</f>
        <v>0</v>
      </c>
      <c r="P13" s="34">
        <f t="shared" ref="P13:P14" si="13">O13*J13*I$11*20</f>
        <v>0</v>
      </c>
      <c r="Q13" s="82"/>
    </row>
    <row r="14" spans="1:17" ht="31.8" thickBot="1">
      <c r="A14" s="23" t="s">
        <v>14</v>
      </c>
      <c r="B14" s="24" t="s">
        <v>27</v>
      </c>
      <c r="C14" s="25" t="str">
        <f>IF(A14="NON","","Obligatoire")</f>
        <v>Obligatoire</v>
      </c>
      <c r="D14" s="67"/>
      <c r="E14" s="67"/>
      <c r="F14" s="67"/>
      <c r="G14" s="68"/>
      <c r="H14" s="26" t="str">
        <f t="shared" si="0"/>
        <v>◄</v>
      </c>
      <c r="I14" s="27">
        <v>0.3</v>
      </c>
      <c r="J14" s="28">
        <f>IF(M14=0,0,I14/SUM(M$12:M$14))</f>
        <v>0.3</v>
      </c>
      <c r="K14" s="29">
        <f t="shared" si="11"/>
        <v>0</v>
      </c>
      <c r="L14" s="30" t="str">
        <f t="shared" si="9"/>
        <v>PB</v>
      </c>
      <c r="M14" s="31">
        <f t="shared" si="10"/>
        <v>0.3</v>
      </c>
      <c r="N14" s="32"/>
      <c r="O14" s="33">
        <f t="shared" si="12"/>
        <v>0</v>
      </c>
      <c r="P14" s="34">
        <f t="shared" si="13"/>
        <v>0</v>
      </c>
      <c r="Q14" s="82"/>
    </row>
    <row r="15" spans="1:17" ht="22.2" customHeight="1">
      <c r="A15" s="23"/>
      <c r="B15" s="77" t="s">
        <v>28</v>
      </c>
      <c r="C15" s="79"/>
      <c r="D15" s="79"/>
      <c r="E15" s="79"/>
      <c r="F15" s="79"/>
      <c r="G15" s="80"/>
      <c r="H15" s="26"/>
      <c r="I15" s="35">
        <v>0.3</v>
      </c>
      <c r="J15" s="19"/>
      <c r="K15" s="20">
        <f>SUM(K16:K19)</f>
        <v>0</v>
      </c>
      <c r="L15" s="30"/>
      <c r="M15" s="30"/>
      <c r="N15" s="32"/>
      <c r="O15" s="33"/>
      <c r="Q15" s="81"/>
    </row>
    <row r="16" spans="1:17" ht="15.6">
      <c r="A16" s="23" t="s">
        <v>14</v>
      </c>
      <c r="B16" s="24" t="s">
        <v>29</v>
      </c>
      <c r="C16" s="25" t="str">
        <f>IF(A16="NON","","Obligatoire")</f>
        <v>Obligatoire</v>
      </c>
      <c r="D16" s="67"/>
      <c r="E16" s="67"/>
      <c r="F16" s="67"/>
      <c r="G16" s="68"/>
      <c r="H16" s="26" t="str">
        <f t="shared" ref="H16:H18" si="14">(IF(L16="PB","◄",""))</f>
        <v>◄</v>
      </c>
      <c r="I16" s="27">
        <v>0.3</v>
      </c>
      <c r="J16" s="28">
        <f>IF(M16=0,0,I16/SUM(M$16:M$19))</f>
        <v>0.5</v>
      </c>
      <c r="K16" s="29">
        <f>IF(C16="Obligatoire",P16,IF(C16&lt;&gt;"X",P16,""))</f>
        <v>0</v>
      </c>
      <c r="L16" s="30" t="str">
        <f t="shared" ref="L16:L18" si="15">IF(C16="Obligatoire",IF((COUNTBLANK(D16:G16)=3),"OK","PB"),IF(C16="",IF(COUNTBLANK(D16:G16)=3,"OK","PB"),"OK"))</f>
        <v>PB</v>
      </c>
      <c r="M16" s="31">
        <f>IF(A16="NON",(IF(C16="",I16,IF(C16="",0,))),IF(A16="OUI",I16))</f>
        <v>0.3</v>
      </c>
      <c r="N16" s="32"/>
      <c r="O16" s="33">
        <f>IF(E16&lt;&gt;"",1/3,0)+IF(F16&lt;&gt;"",2/3,0)+IF(G16&lt;&gt;"",1,0)</f>
        <v>0</v>
      </c>
      <c r="P16" s="34">
        <f>O16*J16*I$15*20</f>
        <v>0</v>
      </c>
      <c r="Q16" s="82"/>
    </row>
    <row r="17" spans="1:17" ht="33" customHeight="1">
      <c r="A17" s="23" t="s">
        <v>14</v>
      </c>
      <c r="B17" s="24" t="s">
        <v>30</v>
      </c>
      <c r="C17" s="25" t="str">
        <f>IF(A17="NON","","Obligatoire")</f>
        <v>Obligatoire</v>
      </c>
      <c r="D17" s="67"/>
      <c r="E17" s="67"/>
      <c r="F17" s="67"/>
      <c r="G17" s="68"/>
      <c r="H17" s="26" t="str">
        <f t="shared" si="14"/>
        <v>◄</v>
      </c>
      <c r="I17" s="27">
        <v>0.3</v>
      </c>
      <c r="J17" s="28">
        <f>IF(M17=0,0,I17/SUM(M$16:M$19))</f>
        <v>0.5</v>
      </c>
      <c r="K17" s="29">
        <f>IF(C17="Obligatoire",P17,IF(C17&lt;&gt;"X",P17,""))</f>
        <v>0</v>
      </c>
      <c r="L17" s="30" t="str">
        <f t="shared" si="15"/>
        <v>PB</v>
      </c>
      <c r="M17" s="31">
        <f>IF(A17="NON",(IF(C17="",I17,IF(C17="",0,))),IF(A17="OUI",I17))</f>
        <v>0.3</v>
      </c>
      <c r="N17" s="32"/>
      <c r="O17" s="33">
        <f>IF(E17&lt;&gt;"",1/3,0)+IF(F17&lt;&gt;"",2/3,0)+IF(G17&lt;&gt;"",1,0)</f>
        <v>0</v>
      </c>
      <c r="P17" s="34">
        <f>O17*J17*I$15*20</f>
        <v>0</v>
      </c>
      <c r="Q17" s="82"/>
    </row>
    <row r="18" spans="1:17" ht="22.2" customHeight="1">
      <c r="A18" s="23" t="s">
        <v>21</v>
      </c>
      <c r="B18" s="24" t="s">
        <v>31</v>
      </c>
      <c r="C18" s="75" t="s">
        <v>16</v>
      </c>
      <c r="D18" s="67"/>
      <c r="E18" s="67"/>
      <c r="F18" s="67"/>
      <c r="G18" s="68"/>
      <c r="H18" s="26" t="str">
        <f t="shared" si="14"/>
        <v/>
      </c>
      <c r="I18" s="27">
        <v>0.2</v>
      </c>
      <c r="J18" s="28">
        <f t="shared" ref="J18:J19" si="16">IF(M18=0,0,I18/SUM(M$16:M$19))</f>
        <v>0</v>
      </c>
      <c r="K18" s="36" t="str">
        <f t="shared" ref="K18:K19" si="17">IF(C18="Obligatoire",P18,IF(C18&lt;&gt;"X",P18,""))</f>
        <v/>
      </c>
      <c r="L18" s="30" t="str">
        <f t="shared" si="15"/>
        <v>OK</v>
      </c>
      <c r="M18" s="31">
        <f>IF(A18="NON",(IF(C18="",I18,IF(C18="",0,))),IF(A18="OUI",I18))</f>
        <v>0</v>
      </c>
      <c r="N18" s="32"/>
      <c r="O18" s="33">
        <f>IF(E18&lt;&gt;"",1/3,0)+IF(F18&lt;&gt;"",2/3,0)+IF(G18&lt;&gt;"",1,0)</f>
        <v>0</v>
      </c>
      <c r="P18" s="34">
        <f>O18*J18*I$15*20</f>
        <v>0</v>
      </c>
      <c r="Q18" s="82"/>
    </row>
    <row r="19" spans="1:17" ht="36.75" customHeight="1" thickBot="1">
      <c r="A19" s="23" t="s">
        <v>21</v>
      </c>
      <c r="B19" s="24" t="s">
        <v>32</v>
      </c>
      <c r="C19" s="75" t="s">
        <v>16</v>
      </c>
      <c r="D19" s="67"/>
      <c r="E19" s="67"/>
      <c r="F19" s="67"/>
      <c r="G19" s="68"/>
      <c r="H19" s="26" t="str">
        <f t="shared" si="0"/>
        <v/>
      </c>
      <c r="I19" s="27">
        <v>0.2</v>
      </c>
      <c r="J19" s="28">
        <f t="shared" si="16"/>
        <v>0</v>
      </c>
      <c r="K19" s="36" t="str">
        <f t="shared" si="17"/>
        <v/>
      </c>
      <c r="L19" s="30" t="str">
        <f t="shared" si="9"/>
        <v>OK</v>
      </c>
      <c r="M19" s="31">
        <f>IF(A19="NON",(IF(C19="",I19,IF(C19="",0,))),IF(A19="OUI",I19))</f>
        <v>0</v>
      </c>
      <c r="N19" s="32"/>
      <c r="O19" s="33">
        <f>IF(E19&lt;&gt;"",1/3,0)+IF(F19&lt;&gt;"",2/3,0)+IF(G19&lt;&gt;"",1,0)</f>
        <v>0</v>
      </c>
      <c r="P19" s="34">
        <f>O19*J19*I$15*20</f>
        <v>0</v>
      </c>
      <c r="Q19" s="86"/>
    </row>
    <row r="20" spans="1:17" ht="37.5" customHeight="1" thickBot="1">
      <c r="A20" s="23"/>
      <c r="B20" s="87" t="s">
        <v>33</v>
      </c>
      <c r="C20" s="88"/>
      <c r="D20" s="88"/>
      <c r="E20" s="88"/>
      <c r="F20" s="88"/>
      <c r="G20" s="88"/>
      <c r="H20" s="37"/>
      <c r="I20" s="38"/>
      <c r="J20" s="39"/>
      <c r="K20" s="40"/>
      <c r="L20" s="41"/>
      <c r="M20" s="41"/>
      <c r="N20" s="32"/>
      <c r="O20" s="32"/>
      <c r="P20" s="42"/>
      <c r="Q20" s="43"/>
    </row>
    <row r="21" spans="1:17" ht="16.2" thickBot="1">
      <c r="A21" s="23"/>
      <c r="B21" s="89" t="s">
        <v>34</v>
      </c>
      <c r="C21" s="90"/>
      <c r="D21" s="44"/>
      <c r="E21" s="91">
        <f>K11+K3+K15</f>
        <v>0</v>
      </c>
      <c r="F21" s="92"/>
      <c r="G21" s="93" t="s">
        <v>35</v>
      </c>
      <c r="H21" s="93"/>
      <c r="I21" s="94"/>
      <c r="J21" s="95" t="s">
        <v>36</v>
      </c>
      <c r="K21" s="95"/>
      <c r="L21" s="95"/>
      <c r="M21" s="95"/>
      <c r="N21" s="95"/>
      <c r="O21" s="95"/>
      <c r="P21" s="95"/>
      <c r="Q21" s="96"/>
    </row>
    <row r="22" spans="1:17" ht="40.200000000000003" customHeight="1" thickBot="1">
      <c r="B22" s="97" t="s">
        <v>37</v>
      </c>
      <c r="C22" s="98"/>
      <c r="D22" s="44"/>
      <c r="E22" s="99"/>
      <c r="F22" s="100"/>
      <c r="G22" s="100"/>
      <c r="H22" s="100"/>
      <c r="I22" s="45" t="s">
        <v>38</v>
      </c>
      <c r="J22" s="95"/>
      <c r="K22" s="95"/>
      <c r="L22" s="95"/>
      <c r="M22" s="95"/>
      <c r="N22" s="95"/>
      <c r="O22" s="95"/>
      <c r="P22" s="95"/>
      <c r="Q22" s="96"/>
    </row>
    <row r="23" spans="1:17" ht="14.4" thickBot="1">
      <c r="B23" s="115"/>
      <c r="C23" s="116"/>
      <c r="D23" s="116"/>
      <c r="E23" s="116"/>
      <c r="F23" s="116"/>
      <c r="G23" s="116"/>
      <c r="H23" s="116"/>
      <c r="I23" s="116"/>
      <c r="J23" s="39"/>
      <c r="K23" s="40"/>
      <c r="L23" s="41"/>
      <c r="M23" s="41"/>
      <c r="N23" s="32"/>
      <c r="O23" s="32"/>
      <c r="P23" s="42"/>
      <c r="Q23" s="43"/>
    </row>
    <row r="24" spans="1:17" ht="21.75" customHeight="1">
      <c r="B24" s="117" t="s">
        <v>39</v>
      </c>
      <c r="C24" s="118"/>
      <c r="D24" s="46"/>
      <c r="E24" s="119" t="s">
        <v>40</v>
      </c>
      <c r="F24" s="120"/>
      <c r="G24" s="120"/>
      <c r="H24" s="121" t="s">
        <v>41</v>
      </c>
      <c r="I24" s="122"/>
      <c r="J24" s="39"/>
      <c r="K24" s="40"/>
      <c r="L24" s="41"/>
      <c r="M24" s="41"/>
      <c r="N24" s="32"/>
      <c r="O24" s="32"/>
      <c r="P24" s="42"/>
      <c r="Q24" s="43"/>
    </row>
    <row r="25" spans="1:17" ht="84.6" customHeight="1" thickBot="1">
      <c r="B25" s="123"/>
      <c r="C25" s="124"/>
      <c r="D25" s="46"/>
      <c r="E25" s="125">
        <f>SUM(M16:M19)*I15+SUM(M12:M14)*I11+SUM(M4:M10)*I3</f>
        <v>0.76800000000000002</v>
      </c>
      <c r="F25" s="126"/>
      <c r="G25" s="126"/>
      <c r="H25" s="47"/>
      <c r="I25" s="69">
        <v>0.6</v>
      </c>
      <c r="J25" s="39"/>
      <c r="K25" s="40"/>
      <c r="L25" s="41"/>
      <c r="M25" s="41"/>
      <c r="N25" s="32"/>
      <c r="O25" s="32"/>
      <c r="P25" s="42"/>
      <c r="Q25" s="43"/>
    </row>
    <row r="26" spans="1:17" ht="19.95" customHeight="1" thickBot="1">
      <c r="B26" s="48"/>
      <c r="C26" s="49"/>
      <c r="D26" s="49"/>
      <c r="E26" s="101" t="str">
        <f>IF(E25&gt;I25,"CORRECT","INCORRECT")</f>
        <v>CORRECT</v>
      </c>
      <c r="F26" s="102"/>
      <c r="G26" s="102"/>
      <c r="H26" s="50"/>
      <c r="I26" s="51" t="s">
        <v>42</v>
      </c>
      <c r="J26" s="39"/>
      <c r="K26" s="40"/>
      <c r="L26" s="41"/>
      <c r="M26" s="41"/>
      <c r="N26" s="32"/>
      <c r="O26" s="32"/>
      <c r="P26" s="42"/>
      <c r="Q26" s="43"/>
    </row>
    <row r="27" spans="1:17" ht="22.5" customHeight="1" thickBot="1">
      <c r="B27" s="52" t="s">
        <v>43</v>
      </c>
      <c r="C27" s="53" t="s">
        <v>44</v>
      </c>
      <c r="D27" s="54"/>
      <c r="F27" s="55"/>
      <c r="G27" s="55"/>
      <c r="H27" s="55"/>
      <c r="I27" s="32"/>
      <c r="J27" s="39"/>
      <c r="K27" s="40"/>
      <c r="L27" s="41"/>
      <c r="M27" s="41"/>
      <c r="N27" s="32"/>
      <c r="O27" s="32"/>
      <c r="P27" s="42"/>
      <c r="Q27" s="43"/>
    </row>
    <row r="28" spans="1:17" ht="25.95" customHeight="1" thickBot="1">
      <c r="B28" s="70"/>
      <c r="C28" s="71"/>
      <c r="D28" s="72"/>
      <c r="E28" s="103" t="s">
        <v>45</v>
      </c>
      <c r="F28" s="104"/>
      <c r="G28" s="104"/>
      <c r="H28" s="104"/>
      <c r="I28" s="105"/>
      <c r="J28" s="39"/>
      <c r="K28" s="40"/>
      <c r="L28" s="41"/>
      <c r="M28" s="41"/>
      <c r="N28" s="32"/>
      <c r="O28" s="32"/>
      <c r="P28" s="42"/>
      <c r="Q28" s="43"/>
    </row>
    <row r="29" spans="1:17" ht="25.95" customHeight="1">
      <c r="B29" s="70"/>
      <c r="C29" s="71"/>
      <c r="D29" s="72"/>
      <c r="E29" s="106"/>
      <c r="F29" s="107"/>
      <c r="G29" s="107"/>
      <c r="H29" s="107"/>
      <c r="I29" s="108"/>
      <c r="J29" s="39"/>
      <c r="K29" s="40"/>
      <c r="L29" s="41"/>
      <c r="M29" s="41"/>
      <c r="N29" s="32"/>
      <c r="O29" s="32"/>
      <c r="P29" s="42"/>
      <c r="Q29" s="43"/>
    </row>
    <row r="30" spans="1:17" ht="25.95" customHeight="1">
      <c r="B30" s="70"/>
      <c r="C30" s="71"/>
      <c r="D30" s="72"/>
      <c r="E30" s="109"/>
      <c r="F30" s="110"/>
      <c r="G30" s="110"/>
      <c r="H30" s="110"/>
      <c r="I30" s="111"/>
      <c r="J30" s="39"/>
      <c r="K30" s="40"/>
      <c r="L30" s="41"/>
      <c r="M30" s="41"/>
      <c r="N30" s="32"/>
      <c r="O30" s="32"/>
      <c r="P30" s="42"/>
      <c r="Q30" s="43"/>
    </row>
    <row r="31" spans="1:17" ht="25.95" customHeight="1" thickBot="1">
      <c r="B31" s="70"/>
      <c r="C31" s="71"/>
      <c r="D31" s="72"/>
      <c r="E31" s="112"/>
      <c r="F31" s="113"/>
      <c r="G31" s="113"/>
      <c r="H31" s="113"/>
      <c r="I31" s="114"/>
      <c r="J31" s="39"/>
      <c r="K31" s="40"/>
      <c r="L31" s="41"/>
      <c r="M31" s="41"/>
      <c r="N31" s="32"/>
      <c r="O31" s="32"/>
      <c r="P31" s="42"/>
      <c r="Q31" s="43"/>
    </row>
    <row r="32" spans="1:17" ht="25.95" customHeight="1" thickBot="1">
      <c r="B32" s="73"/>
      <c r="C32" s="74"/>
      <c r="D32" s="56"/>
      <c r="E32" s="57"/>
      <c r="F32" s="57"/>
      <c r="G32" s="57"/>
      <c r="H32" s="57"/>
      <c r="I32" s="57"/>
      <c r="J32" s="57"/>
      <c r="K32" s="58"/>
      <c r="L32" s="59"/>
      <c r="M32" s="59"/>
      <c r="N32" s="60"/>
      <c r="O32" s="60"/>
      <c r="P32" s="61"/>
      <c r="Q32" s="62"/>
    </row>
  </sheetData>
  <mergeCells count="25">
    <mergeCell ref="E26:G26"/>
    <mergeCell ref="E28:I28"/>
    <mergeCell ref="E29:I31"/>
    <mergeCell ref="B23:I23"/>
    <mergeCell ref="B24:C24"/>
    <mergeCell ref="E24:G24"/>
    <mergeCell ref="H24:I24"/>
    <mergeCell ref="B25:C25"/>
    <mergeCell ref="E25:G25"/>
    <mergeCell ref="B15:G15"/>
    <mergeCell ref="Q15:Q19"/>
    <mergeCell ref="B20:G20"/>
    <mergeCell ref="B21:C21"/>
    <mergeCell ref="E21:F21"/>
    <mergeCell ref="G21:I21"/>
    <mergeCell ref="J21:Q22"/>
    <mergeCell ref="B22:C22"/>
    <mergeCell ref="E22:H22"/>
    <mergeCell ref="B11:G11"/>
    <mergeCell ref="Q11:Q14"/>
    <mergeCell ref="C1:G1"/>
    <mergeCell ref="H1:I1"/>
    <mergeCell ref="J1:K1"/>
    <mergeCell ref="B3:G3"/>
    <mergeCell ref="Q3:Q10"/>
  </mergeCells>
  <conditionalFormatting sqref="E25">
    <cfRule type="cellIs" dxfId="7" priority="7" operator="lessThanOrEqual">
      <formula>$I$25</formula>
    </cfRule>
    <cfRule type="cellIs" dxfId="6" priority="8" operator="greaterThan">
      <formula>$I$25</formula>
    </cfRule>
  </conditionalFormatting>
  <conditionalFormatting sqref="C4:C10">
    <cfRule type="cellIs" dxfId="5" priority="6" operator="equal">
      <formula>"Obligatoire"</formula>
    </cfRule>
  </conditionalFormatting>
  <conditionalFormatting sqref="C19">
    <cfRule type="cellIs" dxfId="4" priority="5" operator="equal">
      <formula>"Obligatoire"</formula>
    </cfRule>
  </conditionalFormatting>
  <conditionalFormatting sqref="C12:C14">
    <cfRule type="cellIs" dxfId="3" priority="4" operator="equal">
      <formula>"Obligatoire"</formula>
    </cfRule>
  </conditionalFormatting>
  <conditionalFormatting sqref="C18">
    <cfRule type="cellIs" dxfId="2" priority="3" operator="equal">
      <formula>"Obligatoire"</formula>
    </cfRule>
  </conditionalFormatting>
  <conditionalFormatting sqref="C16">
    <cfRule type="cellIs" dxfId="1" priority="2" operator="equal">
      <formula>"Obligatoire"</formula>
    </cfRule>
  </conditionalFormatting>
  <conditionalFormatting sqref="C17">
    <cfRule type="cellIs" dxfId="0" priority="1" operator="equal">
      <formula>"Obligatoire"</formula>
    </cfRule>
  </conditionalFormatting>
  <dataValidations count="1">
    <dataValidation type="list" allowBlank="1" showInputMessage="1" showErrorMessage="1" sqref="A4:A10 A12:A14 A16:A19">
      <formula1>"OUI,NON"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8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Evaluation U62</vt:lpstr>
      <vt:lpstr>'Evaluation U62'!Zone_d_impression</vt:lpstr>
    </vt:vector>
  </TitlesOfParts>
  <Company>Education Nationale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2023-05-31T21:09:39Z</cp:lastPrinted>
  <dcterms:created xsi:type="dcterms:W3CDTF">2023-05-31T20:55:37Z</dcterms:created>
  <dcterms:modified xsi:type="dcterms:W3CDTF">2023-05-31T21:20:23Z</dcterms:modified>
</cp:coreProperties>
</file>